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 Website\4.4.1\"/>
    </mc:Choice>
  </mc:AlternateContent>
  <xr:revisionPtr revIDLastSave="0" documentId="13_ncr:1_{F320FC57-6A39-4BB0-BEDD-DF64617EE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1" i="1"/>
  <c r="C79" i="1"/>
  <c r="C76" i="1"/>
  <c r="C75" i="1"/>
  <c r="C74" i="1"/>
  <c r="C73" i="1"/>
  <c r="C72" i="1"/>
  <c r="C68" i="1"/>
  <c r="C64" i="1"/>
  <c r="C62" i="1"/>
  <c r="C59" i="1"/>
  <c r="C58" i="1"/>
  <c r="C57" i="1"/>
  <c r="C56" i="1"/>
  <c r="C55" i="1"/>
  <c r="C51" i="1"/>
  <c r="C47" i="1"/>
  <c r="C45" i="1"/>
  <c r="C42" i="1"/>
  <c r="C41" i="1"/>
  <c r="C40" i="1"/>
  <c r="C39" i="1"/>
  <c r="C38" i="1"/>
  <c r="C52" i="1" s="1"/>
  <c r="C34" i="1"/>
  <c r="C30" i="1"/>
  <c r="C25" i="1"/>
  <c r="C24" i="1"/>
  <c r="C23" i="1"/>
  <c r="C22" i="1"/>
  <c r="C21" i="1"/>
  <c r="C17" i="1"/>
  <c r="C13" i="1"/>
  <c r="C8" i="1"/>
  <c r="C7" i="1"/>
  <c r="C6" i="1"/>
  <c r="C5" i="1"/>
  <c r="C4" i="1"/>
  <c r="C69" i="1" l="1"/>
  <c r="C86" i="1"/>
  <c r="C18" i="1"/>
  <c r="C35" i="1"/>
</calcChain>
</file>

<file path=xl/sharedStrings.xml><?xml version="1.0" encoding="utf-8"?>
<sst xmlns="http://schemas.openxmlformats.org/spreadsheetml/2006/main" count="166" uniqueCount="26">
  <si>
    <t>4.4.1 Percentage expenditure incurred on maintenance of physical facilities and academic support facilities excluding salary component, during the last five years</t>
  </si>
  <si>
    <t>Year 1 ( 2018-19 )</t>
  </si>
  <si>
    <t>Head of expenditure (for ex. Repair and maintenance)</t>
  </si>
  <si>
    <t>Item of expenditure (for ex. AMC for Lab equipment and computers, garden maintenance etc.)</t>
  </si>
  <si>
    <t>Amount 
(INR in Lakhs)</t>
  </si>
  <si>
    <t>Operational Maintenance Expeneses</t>
  </si>
  <si>
    <t>Maintenance of Building</t>
  </si>
  <si>
    <t>Maintenance of Electrical Equipments</t>
  </si>
  <si>
    <t>Maintenance of IT Infrastructure</t>
  </si>
  <si>
    <t>Maintenance of Transport</t>
  </si>
  <si>
    <t>Other Repairs and Maintenance</t>
  </si>
  <si>
    <t>Insurance - Building</t>
  </si>
  <si>
    <t>Insurance - Vehicles</t>
  </si>
  <si>
    <t>Insurance - Others</t>
  </si>
  <si>
    <t>Fees to Consultants</t>
  </si>
  <si>
    <t>Infrastructure Maintenance Expeneses</t>
  </si>
  <si>
    <t>Cleaning &amp; Upkeep Expenses</t>
  </si>
  <si>
    <t>Infrastructure Development and Maintenance Consultant</t>
  </si>
  <si>
    <t>Laundry Equipment Maintenance</t>
  </si>
  <si>
    <t>Other Infrastructure Maintenance Expenses</t>
  </si>
  <si>
    <t>Security Expenses</t>
  </si>
  <si>
    <t>Total</t>
  </si>
  <si>
    <t>Year 2 ( 2019-20 )</t>
  </si>
  <si>
    <t>Year 3 ( 2020-21 )</t>
  </si>
  <si>
    <t>Year 4  ( 2021-22 )</t>
  </si>
  <si>
    <t>Year 5 ( 2022-23 )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</si>
</sst>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indent="1"/>
    </xf>
    <xf numFmtId="2" fontId="4" fillId="0" borderId="1" xfId="1" applyNumberFormat="1" applyFont="1" applyBorder="1" applyAlignment="1">
      <alignment horizontal="left" vertical="center" indent="2"/>
    </xf>
    <xf numFmtId="0" fontId="4" fillId="0" borderId="1" xfId="1" applyFont="1" applyBorder="1" applyAlignment="1">
      <alignment horizontal="left" vertical="center" indent="2"/>
    </xf>
    <xf numFmtId="0" fontId="0" fillId="0" borderId="0" xfId="0" applyAlignment="1">
      <alignment vertical="top"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inden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="110" zoomScaleNormal="110" workbookViewId="0">
      <selection activeCell="A72" sqref="A72:XFD72"/>
    </sheetView>
  </sheetViews>
  <sheetFormatPr defaultColWidth="36.28515625" defaultRowHeight="15" x14ac:dyDescent="0.25"/>
  <cols>
    <col min="1" max="1" width="60.42578125" bestFit="1" customWidth="1"/>
    <col min="2" max="2" width="66.5703125" customWidth="1"/>
    <col min="3" max="3" width="13.140625" style="10" bestFit="1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 x14ac:dyDescent="0.25">
      <c r="A1" s="13" t="s">
        <v>0</v>
      </c>
      <c r="B1" s="13"/>
      <c r="C1" s="13"/>
      <c r="D1" s="5"/>
      <c r="E1" s="5"/>
      <c r="F1" s="5"/>
      <c r="G1" s="5"/>
      <c r="H1" s="5"/>
    </row>
    <row r="2" spans="1:8" ht="15.75" customHeight="1" x14ac:dyDescent="0.25">
      <c r="A2" s="14" t="s">
        <v>1</v>
      </c>
      <c r="B2" s="14"/>
      <c r="C2" s="14"/>
      <c r="D2" s="5"/>
      <c r="E2" s="5"/>
      <c r="F2" s="5"/>
      <c r="G2" s="5"/>
      <c r="H2" s="5"/>
    </row>
    <row r="3" spans="1:8" ht="30" x14ac:dyDescent="0.25">
      <c r="A3" s="11" t="s">
        <v>2</v>
      </c>
      <c r="B3" s="11" t="s">
        <v>3</v>
      </c>
      <c r="C3" s="12" t="s">
        <v>4</v>
      </c>
    </row>
    <row r="4" spans="1:8" x14ac:dyDescent="0.25">
      <c r="A4" s="16" t="s">
        <v>5</v>
      </c>
      <c r="B4" s="3" t="s">
        <v>6</v>
      </c>
      <c r="C4" s="6">
        <f>361071/100000</f>
        <v>3.6107100000000001</v>
      </c>
    </row>
    <row r="5" spans="1:8" x14ac:dyDescent="0.25">
      <c r="A5" s="16" t="s">
        <v>5</v>
      </c>
      <c r="B5" s="4" t="s">
        <v>7</v>
      </c>
      <c r="C5" s="6">
        <f>67512/100000</f>
        <v>0.67512000000000005</v>
      </c>
    </row>
    <row r="6" spans="1:8" x14ac:dyDescent="0.25">
      <c r="A6" s="16" t="s">
        <v>5</v>
      </c>
      <c r="B6" s="4" t="s">
        <v>8</v>
      </c>
      <c r="C6" s="6">
        <f>146778.315610759/100000</f>
        <v>1.4677831561075898</v>
      </c>
    </row>
    <row r="7" spans="1:8" x14ac:dyDescent="0.25">
      <c r="A7" s="16" t="s">
        <v>5</v>
      </c>
      <c r="B7" s="4" t="s">
        <v>9</v>
      </c>
      <c r="C7" s="6">
        <f>4513856.30619308/100000</f>
        <v>45.138563061930796</v>
      </c>
    </row>
    <row r="8" spans="1:8" x14ac:dyDescent="0.25">
      <c r="A8" s="16" t="s">
        <v>5</v>
      </c>
      <c r="B8" s="4" t="s">
        <v>10</v>
      </c>
      <c r="C8" s="6">
        <f>1016651.10603387/100000</f>
        <v>10.166511060338701</v>
      </c>
    </row>
    <row r="9" spans="1:8" x14ac:dyDescent="0.25">
      <c r="A9" s="16" t="s">
        <v>5</v>
      </c>
      <c r="B9" s="4" t="s">
        <v>11</v>
      </c>
      <c r="C9" s="6">
        <v>0</v>
      </c>
    </row>
    <row r="10" spans="1:8" x14ac:dyDescent="0.25">
      <c r="A10" s="16" t="s">
        <v>5</v>
      </c>
      <c r="B10" s="4" t="s">
        <v>12</v>
      </c>
      <c r="C10" s="6">
        <v>0</v>
      </c>
    </row>
    <row r="11" spans="1:8" x14ac:dyDescent="0.25">
      <c r="A11" s="16" t="s">
        <v>5</v>
      </c>
      <c r="B11" s="4" t="s">
        <v>13</v>
      </c>
      <c r="C11" s="6">
        <v>0</v>
      </c>
    </row>
    <row r="12" spans="1:8" x14ac:dyDescent="0.25">
      <c r="A12" s="16" t="s">
        <v>5</v>
      </c>
      <c r="B12" s="4" t="s">
        <v>14</v>
      </c>
      <c r="C12" s="6">
        <v>0</v>
      </c>
    </row>
    <row r="13" spans="1:8" x14ac:dyDescent="0.25">
      <c r="A13" s="16" t="s">
        <v>15</v>
      </c>
      <c r="B13" s="4" t="s">
        <v>16</v>
      </c>
      <c r="C13" s="6">
        <f>80781/100000</f>
        <v>0.80781000000000003</v>
      </c>
    </row>
    <row r="14" spans="1:8" x14ac:dyDescent="0.25">
      <c r="A14" s="16" t="s">
        <v>15</v>
      </c>
      <c r="B14" s="4" t="s">
        <v>17</v>
      </c>
      <c r="C14" s="6">
        <v>0</v>
      </c>
    </row>
    <row r="15" spans="1:8" x14ac:dyDescent="0.25">
      <c r="A15" s="16" t="s">
        <v>15</v>
      </c>
      <c r="B15" s="4" t="s">
        <v>18</v>
      </c>
      <c r="C15" s="6">
        <v>0</v>
      </c>
    </row>
    <row r="16" spans="1:8" x14ac:dyDescent="0.25">
      <c r="A16" s="16" t="s">
        <v>15</v>
      </c>
      <c r="B16" s="4" t="s">
        <v>19</v>
      </c>
      <c r="C16" s="6">
        <v>0</v>
      </c>
    </row>
    <row r="17" spans="1:3" x14ac:dyDescent="0.25">
      <c r="A17" s="16" t="s">
        <v>15</v>
      </c>
      <c r="B17" s="4" t="s">
        <v>20</v>
      </c>
      <c r="C17" s="6">
        <f>1835844/100000</f>
        <v>18.358440000000002</v>
      </c>
    </row>
    <row r="18" spans="1:3" x14ac:dyDescent="0.25">
      <c r="A18" s="15" t="s">
        <v>21</v>
      </c>
      <c r="B18" s="15"/>
      <c r="C18" s="7">
        <f>SUM(C4:C17)</f>
        <v>80.224937278377098</v>
      </c>
    </row>
    <row r="19" spans="1:3" x14ac:dyDescent="0.25">
      <c r="A19" s="14" t="s">
        <v>22</v>
      </c>
      <c r="B19" s="14"/>
      <c r="C19" s="14"/>
    </row>
    <row r="20" spans="1:3" ht="30" x14ac:dyDescent="0.25">
      <c r="A20" s="1" t="s">
        <v>2</v>
      </c>
      <c r="B20" s="1" t="s">
        <v>3</v>
      </c>
      <c r="C20" s="8" t="s">
        <v>4</v>
      </c>
    </row>
    <row r="21" spans="1:3" x14ac:dyDescent="0.25">
      <c r="A21" s="16" t="s">
        <v>5</v>
      </c>
      <c r="B21" s="3" t="s">
        <v>6</v>
      </c>
      <c r="C21" s="6">
        <f>674927/100000</f>
        <v>6.7492700000000001</v>
      </c>
    </row>
    <row r="22" spans="1:3" x14ac:dyDescent="0.25">
      <c r="A22" s="16" t="s">
        <v>5</v>
      </c>
      <c r="B22" s="4" t="s">
        <v>7</v>
      </c>
      <c r="C22" s="6">
        <f>193026/100000</f>
        <v>1.9302600000000001</v>
      </c>
    </row>
    <row r="23" spans="1:3" x14ac:dyDescent="0.25">
      <c r="A23" s="16" t="s">
        <v>5</v>
      </c>
      <c r="B23" s="4" t="s">
        <v>8</v>
      </c>
      <c r="C23" s="6">
        <f>33880/100000</f>
        <v>0.33879999999999999</v>
      </c>
    </row>
    <row r="24" spans="1:3" x14ac:dyDescent="0.25">
      <c r="A24" s="16" t="s">
        <v>5</v>
      </c>
      <c r="B24" s="4" t="s">
        <v>9</v>
      </c>
      <c r="C24" s="6">
        <f>4541285/100000</f>
        <v>45.412849999999999</v>
      </c>
    </row>
    <row r="25" spans="1:3" x14ac:dyDescent="0.25">
      <c r="A25" s="16" t="s">
        <v>5</v>
      </c>
      <c r="B25" s="4" t="s">
        <v>10</v>
      </c>
      <c r="C25" s="6">
        <f>387830/100000</f>
        <v>3.8782999999999999</v>
      </c>
    </row>
    <row r="26" spans="1:3" x14ac:dyDescent="0.25">
      <c r="A26" s="16" t="s">
        <v>5</v>
      </c>
      <c r="B26" s="4" t="s">
        <v>11</v>
      </c>
      <c r="C26" s="6">
        <v>0</v>
      </c>
    </row>
    <row r="27" spans="1:3" x14ac:dyDescent="0.25">
      <c r="A27" s="16" t="s">
        <v>5</v>
      </c>
      <c r="B27" s="4" t="s">
        <v>12</v>
      </c>
      <c r="C27" s="6">
        <v>0</v>
      </c>
    </row>
    <row r="28" spans="1:3" x14ac:dyDescent="0.25">
      <c r="A28" s="16" t="s">
        <v>5</v>
      </c>
      <c r="B28" s="4" t="s">
        <v>13</v>
      </c>
      <c r="C28" s="6">
        <v>0</v>
      </c>
    </row>
    <row r="29" spans="1:3" x14ac:dyDescent="0.25">
      <c r="A29" s="16" t="s">
        <v>5</v>
      </c>
      <c r="B29" s="4" t="s">
        <v>14</v>
      </c>
      <c r="C29" s="6">
        <v>0</v>
      </c>
    </row>
    <row r="30" spans="1:3" x14ac:dyDescent="0.25">
      <c r="A30" s="16" t="s">
        <v>15</v>
      </c>
      <c r="B30" s="4" t="s">
        <v>16</v>
      </c>
      <c r="C30" s="6">
        <f>116840/100000</f>
        <v>1.1684000000000001</v>
      </c>
    </row>
    <row r="31" spans="1:3" x14ac:dyDescent="0.25">
      <c r="A31" s="16" t="s">
        <v>15</v>
      </c>
      <c r="B31" s="4" t="s">
        <v>17</v>
      </c>
      <c r="C31" s="6">
        <v>0</v>
      </c>
    </row>
    <row r="32" spans="1:3" x14ac:dyDescent="0.25">
      <c r="A32" s="16" t="s">
        <v>15</v>
      </c>
      <c r="B32" s="4" t="s">
        <v>18</v>
      </c>
      <c r="C32" s="6">
        <v>0</v>
      </c>
    </row>
    <row r="33" spans="1:3" x14ac:dyDescent="0.25">
      <c r="A33" s="16" t="s">
        <v>15</v>
      </c>
      <c r="B33" s="4" t="s">
        <v>19</v>
      </c>
      <c r="C33" s="6">
        <v>0</v>
      </c>
    </row>
    <row r="34" spans="1:3" x14ac:dyDescent="0.25">
      <c r="A34" s="16" t="s">
        <v>15</v>
      </c>
      <c r="B34" s="4" t="s">
        <v>20</v>
      </c>
      <c r="C34" s="6">
        <f>1833720/100000</f>
        <v>18.337199999999999</v>
      </c>
    </row>
    <row r="35" spans="1:3" x14ac:dyDescent="0.25">
      <c r="A35" s="15" t="s">
        <v>21</v>
      </c>
      <c r="B35" s="15"/>
      <c r="C35" s="7">
        <f>SUM(C21:C34)</f>
        <v>77.815079999999995</v>
      </c>
    </row>
    <row r="36" spans="1:3" x14ac:dyDescent="0.25">
      <c r="A36" s="14" t="s">
        <v>23</v>
      </c>
      <c r="B36" s="14"/>
      <c r="C36" s="14"/>
    </row>
    <row r="37" spans="1:3" ht="30" x14ac:dyDescent="0.25">
      <c r="A37" s="1" t="s">
        <v>2</v>
      </c>
      <c r="B37" s="1" t="s">
        <v>3</v>
      </c>
      <c r="C37" s="8" t="s">
        <v>4</v>
      </c>
    </row>
    <row r="38" spans="1:3" ht="15.75" x14ac:dyDescent="0.25">
      <c r="A38" s="2" t="s">
        <v>5</v>
      </c>
      <c r="B38" s="3" t="s">
        <v>6</v>
      </c>
      <c r="C38" s="6">
        <f>194180/100000</f>
        <v>1.9418</v>
      </c>
    </row>
    <row r="39" spans="1:3" ht="15.75" x14ac:dyDescent="0.25">
      <c r="A39" s="2" t="s">
        <v>5</v>
      </c>
      <c r="B39" s="4" t="s">
        <v>7</v>
      </c>
      <c r="C39" s="6">
        <f>75886/100000</f>
        <v>0.75885999999999998</v>
      </c>
    </row>
    <row r="40" spans="1:3" ht="15.75" x14ac:dyDescent="0.25">
      <c r="A40" s="2" t="s">
        <v>5</v>
      </c>
      <c r="B40" s="4" t="s">
        <v>8</v>
      </c>
      <c r="C40" s="6">
        <f>66608.4/100000</f>
        <v>0.6660839999999999</v>
      </c>
    </row>
    <row r="41" spans="1:3" ht="15.75" x14ac:dyDescent="0.25">
      <c r="A41" s="2" t="s">
        <v>5</v>
      </c>
      <c r="B41" s="4" t="s">
        <v>9</v>
      </c>
      <c r="C41" s="6">
        <f>1300223.32945802/100000</f>
        <v>13.002233294580199</v>
      </c>
    </row>
    <row r="42" spans="1:3" ht="15.75" x14ac:dyDescent="0.25">
      <c r="A42" s="2" t="s">
        <v>5</v>
      </c>
      <c r="B42" s="4" t="s">
        <v>10</v>
      </c>
      <c r="C42" s="6">
        <f>234253.8/100000</f>
        <v>2.3425379999999998</v>
      </c>
    </row>
    <row r="43" spans="1:3" ht="15.75" x14ac:dyDescent="0.25">
      <c r="A43" s="2" t="s">
        <v>5</v>
      </c>
      <c r="B43" s="4" t="s">
        <v>11</v>
      </c>
      <c r="C43" s="6">
        <v>0</v>
      </c>
    </row>
    <row r="44" spans="1:3" ht="15.75" x14ac:dyDescent="0.25">
      <c r="A44" s="2" t="s">
        <v>5</v>
      </c>
      <c r="B44" s="4" t="s">
        <v>12</v>
      </c>
      <c r="C44" s="6">
        <v>0</v>
      </c>
    </row>
    <row r="45" spans="1:3" ht="15.75" x14ac:dyDescent="0.25">
      <c r="A45" s="2" t="s">
        <v>5</v>
      </c>
      <c r="B45" s="4" t="s">
        <v>13</v>
      </c>
      <c r="C45" s="6">
        <f>876095/100000</f>
        <v>8.7609499999999993</v>
      </c>
    </row>
    <row r="46" spans="1:3" ht="15.75" x14ac:dyDescent="0.25">
      <c r="A46" s="2" t="s">
        <v>5</v>
      </c>
      <c r="B46" s="4" t="s">
        <v>14</v>
      </c>
      <c r="C46" s="6">
        <v>0</v>
      </c>
    </row>
    <row r="47" spans="1:3" ht="15.75" x14ac:dyDescent="0.25">
      <c r="A47" s="2" t="s">
        <v>15</v>
      </c>
      <c r="B47" s="4" t="s">
        <v>16</v>
      </c>
      <c r="C47" s="6">
        <f>114898/100000</f>
        <v>1.1489799999999999</v>
      </c>
    </row>
    <row r="48" spans="1:3" ht="15.75" x14ac:dyDescent="0.25">
      <c r="A48" s="2" t="s">
        <v>15</v>
      </c>
      <c r="B48" s="4" t="s">
        <v>17</v>
      </c>
      <c r="C48" s="6">
        <v>0</v>
      </c>
    </row>
    <row r="49" spans="1:3" ht="15.75" x14ac:dyDescent="0.25">
      <c r="A49" s="2" t="s">
        <v>15</v>
      </c>
      <c r="B49" s="4" t="s">
        <v>18</v>
      </c>
      <c r="C49" s="6">
        <v>0</v>
      </c>
    </row>
    <row r="50" spans="1:3" ht="15.75" x14ac:dyDescent="0.25">
      <c r="A50" s="2" t="s">
        <v>15</v>
      </c>
      <c r="B50" s="4" t="s">
        <v>19</v>
      </c>
      <c r="C50" s="6">
        <v>0</v>
      </c>
    </row>
    <row r="51" spans="1:3" ht="15.75" x14ac:dyDescent="0.25">
      <c r="A51" s="2" t="s">
        <v>15</v>
      </c>
      <c r="B51" s="4" t="s">
        <v>20</v>
      </c>
      <c r="C51" s="6">
        <f>1221300/100000</f>
        <v>12.212999999999999</v>
      </c>
    </row>
    <row r="52" spans="1:3" x14ac:dyDescent="0.25">
      <c r="A52" s="15" t="s">
        <v>21</v>
      </c>
      <c r="B52" s="15"/>
      <c r="C52" s="7">
        <f>SUM(C38:C51)</f>
        <v>40.834445294580199</v>
      </c>
    </row>
    <row r="53" spans="1:3" x14ac:dyDescent="0.25">
      <c r="A53" s="14" t="s">
        <v>24</v>
      </c>
      <c r="B53" s="14"/>
      <c r="C53" s="14"/>
    </row>
    <row r="54" spans="1:3" ht="60" x14ac:dyDescent="0.25">
      <c r="A54" s="1" t="s">
        <v>2</v>
      </c>
      <c r="B54" s="1" t="s">
        <v>3</v>
      </c>
      <c r="C54" s="8" t="s">
        <v>4</v>
      </c>
    </row>
    <row r="55" spans="1:3" x14ac:dyDescent="0.25">
      <c r="A55" s="16" t="s">
        <v>5</v>
      </c>
      <c r="B55" s="3" t="s">
        <v>6</v>
      </c>
      <c r="C55" s="6">
        <f>417017/100000</f>
        <v>4.1701699999999997</v>
      </c>
    </row>
    <row r="56" spans="1:3" x14ac:dyDescent="0.25">
      <c r="A56" s="16" t="s">
        <v>5</v>
      </c>
      <c r="B56" s="4" t="s">
        <v>7</v>
      </c>
      <c r="C56" s="6">
        <f>28092/100000</f>
        <v>0.28092</v>
      </c>
    </row>
    <row r="57" spans="1:3" x14ac:dyDescent="0.25">
      <c r="A57" s="16" t="s">
        <v>5</v>
      </c>
      <c r="B57" s="4" t="s">
        <v>8</v>
      </c>
      <c r="C57" s="6">
        <f>173415/100000</f>
        <v>1.7341500000000001</v>
      </c>
    </row>
    <row r="58" spans="1:3" x14ac:dyDescent="0.25">
      <c r="A58" s="16" t="s">
        <v>5</v>
      </c>
      <c r="B58" s="4" t="s">
        <v>9</v>
      </c>
      <c r="C58" s="6">
        <f>2086894/100000</f>
        <v>20.868939999999998</v>
      </c>
    </row>
    <row r="59" spans="1:3" x14ac:dyDescent="0.25">
      <c r="A59" s="16" t="s">
        <v>5</v>
      </c>
      <c r="B59" s="4" t="s">
        <v>10</v>
      </c>
      <c r="C59" s="6">
        <f>95178/100000</f>
        <v>0.95177999999999996</v>
      </c>
    </row>
    <row r="60" spans="1:3" x14ac:dyDescent="0.25">
      <c r="A60" s="16" t="s">
        <v>5</v>
      </c>
      <c r="B60" s="4" t="s">
        <v>11</v>
      </c>
      <c r="C60" s="6">
        <v>0</v>
      </c>
    </row>
    <row r="61" spans="1:3" x14ac:dyDescent="0.25">
      <c r="A61" s="16" t="s">
        <v>5</v>
      </c>
      <c r="B61" s="4" t="s">
        <v>12</v>
      </c>
      <c r="C61" s="6">
        <v>0</v>
      </c>
    </row>
    <row r="62" spans="1:3" x14ac:dyDescent="0.25">
      <c r="A62" s="16" t="s">
        <v>5</v>
      </c>
      <c r="B62" s="4" t="s">
        <v>13</v>
      </c>
      <c r="C62" s="6">
        <f>594200/100000</f>
        <v>5.9420000000000002</v>
      </c>
    </row>
    <row r="63" spans="1:3" x14ac:dyDescent="0.25">
      <c r="A63" s="16" t="s">
        <v>5</v>
      </c>
      <c r="B63" s="4" t="s">
        <v>14</v>
      </c>
      <c r="C63" s="6">
        <v>0</v>
      </c>
    </row>
    <row r="64" spans="1:3" x14ac:dyDescent="0.25">
      <c r="A64" s="16" t="s">
        <v>15</v>
      </c>
      <c r="B64" s="4" t="s">
        <v>16</v>
      </c>
      <c r="C64" s="6">
        <f>33450/100000</f>
        <v>0.33450000000000002</v>
      </c>
    </row>
    <row r="65" spans="1:3" x14ac:dyDescent="0.25">
      <c r="A65" s="16" t="s">
        <v>15</v>
      </c>
      <c r="B65" s="4" t="s">
        <v>17</v>
      </c>
      <c r="C65" s="6">
        <v>0</v>
      </c>
    </row>
    <row r="66" spans="1:3" x14ac:dyDescent="0.25">
      <c r="A66" s="16" t="s">
        <v>15</v>
      </c>
      <c r="B66" s="4" t="s">
        <v>18</v>
      </c>
      <c r="C66" s="6">
        <v>0</v>
      </c>
    </row>
    <row r="67" spans="1:3" x14ac:dyDescent="0.25">
      <c r="A67" s="16" t="s">
        <v>15</v>
      </c>
      <c r="B67" s="4" t="s">
        <v>19</v>
      </c>
      <c r="C67" s="6">
        <v>0</v>
      </c>
    </row>
    <row r="68" spans="1:3" x14ac:dyDescent="0.25">
      <c r="A68" s="16" t="s">
        <v>15</v>
      </c>
      <c r="B68" s="4" t="s">
        <v>20</v>
      </c>
      <c r="C68" s="6">
        <f>858450/100000</f>
        <v>8.5845000000000002</v>
      </c>
    </row>
    <row r="69" spans="1:3" x14ac:dyDescent="0.25">
      <c r="A69" s="15" t="s">
        <v>21</v>
      </c>
      <c r="B69" s="15"/>
      <c r="C69" s="7">
        <f>SUM(C55:C68)</f>
        <v>42.866959999999992</v>
      </c>
    </row>
    <row r="70" spans="1:3" x14ac:dyDescent="0.25">
      <c r="A70" s="14" t="s">
        <v>25</v>
      </c>
      <c r="B70" s="14"/>
      <c r="C70" s="14"/>
    </row>
    <row r="71" spans="1:3" ht="60" x14ac:dyDescent="0.25">
      <c r="A71" s="1" t="s">
        <v>2</v>
      </c>
      <c r="B71" s="1" t="s">
        <v>3</v>
      </c>
      <c r="C71" s="8" t="s">
        <v>4</v>
      </c>
    </row>
    <row r="72" spans="1:3" ht="15.75" x14ac:dyDescent="0.25">
      <c r="A72" s="2" t="s">
        <v>5</v>
      </c>
      <c r="B72" s="3" t="s">
        <v>6</v>
      </c>
      <c r="C72" s="6">
        <f>962032/100000</f>
        <v>9.6203199999999995</v>
      </c>
    </row>
    <row r="73" spans="1:3" ht="15.75" x14ac:dyDescent="0.25">
      <c r="A73" s="2" t="s">
        <v>5</v>
      </c>
      <c r="B73" s="4" t="s">
        <v>7</v>
      </c>
      <c r="C73" s="6">
        <f>401484/100000</f>
        <v>4.0148400000000004</v>
      </c>
    </row>
    <row r="74" spans="1:3" ht="15.75" x14ac:dyDescent="0.25">
      <c r="A74" s="2" t="s">
        <v>5</v>
      </c>
      <c r="B74" s="4" t="s">
        <v>8</v>
      </c>
      <c r="C74" s="6">
        <f>88429/100000</f>
        <v>0.88429000000000002</v>
      </c>
    </row>
    <row r="75" spans="1:3" ht="15.75" x14ac:dyDescent="0.25">
      <c r="A75" s="2" t="s">
        <v>5</v>
      </c>
      <c r="B75" s="4" t="s">
        <v>9</v>
      </c>
      <c r="C75" s="6">
        <f>5011069/100000</f>
        <v>50.110689999999998</v>
      </c>
    </row>
    <row r="76" spans="1:3" ht="15.75" x14ac:dyDescent="0.25">
      <c r="A76" s="2" t="s">
        <v>5</v>
      </c>
      <c r="B76" s="4" t="s">
        <v>10</v>
      </c>
      <c r="C76" s="6">
        <f>377579/100000</f>
        <v>3.7757900000000002</v>
      </c>
    </row>
    <row r="77" spans="1:3" ht="15.75" x14ac:dyDescent="0.25">
      <c r="A77" s="2" t="s">
        <v>5</v>
      </c>
      <c r="B77" s="4" t="s">
        <v>11</v>
      </c>
      <c r="C77" s="9">
        <v>0</v>
      </c>
    </row>
    <row r="78" spans="1:3" ht="15.75" x14ac:dyDescent="0.25">
      <c r="A78" s="2" t="s">
        <v>5</v>
      </c>
      <c r="B78" s="4" t="s">
        <v>12</v>
      </c>
      <c r="C78" s="9">
        <v>0</v>
      </c>
    </row>
    <row r="79" spans="1:3" ht="15.75" x14ac:dyDescent="0.25">
      <c r="A79" s="2" t="s">
        <v>5</v>
      </c>
      <c r="B79" s="4" t="s">
        <v>13</v>
      </c>
      <c r="C79" s="6">
        <f>918694/100000</f>
        <v>9.1869399999999999</v>
      </c>
    </row>
    <row r="80" spans="1:3" ht="15.75" x14ac:dyDescent="0.25">
      <c r="A80" s="2" t="s">
        <v>5</v>
      </c>
      <c r="B80" s="4" t="s">
        <v>14</v>
      </c>
      <c r="C80" s="9">
        <v>0</v>
      </c>
    </row>
    <row r="81" spans="1:3" ht="15.75" x14ac:dyDescent="0.25">
      <c r="A81" s="2" t="s">
        <v>15</v>
      </c>
      <c r="B81" s="4" t="s">
        <v>16</v>
      </c>
      <c r="C81" s="6">
        <f>45306/100000</f>
        <v>0.45306000000000002</v>
      </c>
    </row>
    <row r="82" spans="1:3" ht="15.75" x14ac:dyDescent="0.25">
      <c r="A82" s="2" t="s">
        <v>15</v>
      </c>
      <c r="B82" s="4" t="s">
        <v>17</v>
      </c>
      <c r="C82" s="9">
        <v>0</v>
      </c>
    </row>
    <row r="83" spans="1:3" ht="15.75" x14ac:dyDescent="0.25">
      <c r="A83" s="2" t="s">
        <v>15</v>
      </c>
      <c r="B83" s="4" t="s">
        <v>18</v>
      </c>
      <c r="C83" s="9">
        <v>0</v>
      </c>
    </row>
    <row r="84" spans="1:3" ht="15.75" x14ac:dyDescent="0.25">
      <c r="A84" s="2" t="s">
        <v>15</v>
      </c>
      <c r="B84" s="4" t="s">
        <v>19</v>
      </c>
      <c r="C84" s="9">
        <v>0</v>
      </c>
    </row>
    <row r="85" spans="1:3" ht="15.75" x14ac:dyDescent="0.25">
      <c r="A85" s="2" t="s">
        <v>15</v>
      </c>
      <c r="B85" s="4" t="s">
        <v>20</v>
      </c>
      <c r="C85" s="6">
        <f>897561/100000</f>
        <v>8.9756099999999996</v>
      </c>
    </row>
    <row r="86" spans="1:3" x14ac:dyDescent="0.25">
      <c r="A86" s="15" t="s">
        <v>21</v>
      </c>
      <c r="B86" s="15"/>
      <c r="C86" s="7">
        <f>SUM(C72:C85)</f>
        <v>87.021540000000002</v>
      </c>
    </row>
  </sheetData>
  <mergeCells count="11">
    <mergeCell ref="A52:B52"/>
    <mergeCell ref="A69:B69"/>
    <mergeCell ref="A86:B86"/>
    <mergeCell ref="A53:C53"/>
    <mergeCell ref="A70:C70"/>
    <mergeCell ref="A1:C1"/>
    <mergeCell ref="A2:C2"/>
    <mergeCell ref="A19:C19"/>
    <mergeCell ref="A36:C36"/>
    <mergeCell ref="A18:B18"/>
    <mergeCell ref="A35:B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Rgcet</cp:lastModifiedBy>
  <dcterms:created xsi:type="dcterms:W3CDTF">2024-01-08T15:29:15Z</dcterms:created>
  <dcterms:modified xsi:type="dcterms:W3CDTF">2024-08-03T10:08:13Z</dcterms:modified>
</cp:coreProperties>
</file>